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styukhinaVS\Desktop\Новая папка\"/>
    </mc:Choice>
  </mc:AlternateContent>
  <bookViews>
    <workbookView xWindow="0" yWindow="0" windowWidth="20400" windowHeight="7695"/>
  </bookViews>
  <sheets>
    <sheet name="6.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19" i="1" l="1"/>
  <c r="DS16" i="1" s="1"/>
  <c r="DC19" i="1"/>
  <c r="DC16" i="1" s="1"/>
  <c r="BV19" i="1"/>
  <c r="BV16" i="1" s="1"/>
  <c r="BV8" i="1" s="1"/>
  <c r="BV24" i="1" s="1"/>
  <c r="BV25" i="1" s="1"/>
  <c r="BV26" i="1" s="1"/>
  <c r="DB16" i="1"/>
  <c r="CL16" i="1"/>
  <c r="DB14" i="1"/>
  <c r="CL14" i="1"/>
  <c r="DS12" i="1"/>
  <c r="DC12" i="1"/>
  <c r="DB12" i="1"/>
  <c r="CL12" i="1"/>
  <c r="BV12" i="1"/>
  <c r="DS9" i="1"/>
  <c r="DS8" i="1" s="1"/>
  <c r="DS24" i="1" s="1"/>
  <c r="DS25" i="1" s="1"/>
  <c r="DS26" i="1" s="1"/>
  <c r="DC9" i="1"/>
  <c r="DC8" i="1" s="1"/>
  <c r="DC24" i="1" s="1"/>
  <c r="DC25" i="1" s="1"/>
  <c r="DC26" i="1" s="1"/>
  <c r="DB9" i="1"/>
  <c r="DB8" i="1" s="1"/>
  <c r="DB24" i="1" s="1"/>
  <c r="DB25" i="1" s="1"/>
  <c r="DB26" i="1" s="1"/>
  <c r="CL9" i="1"/>
  <c r="CL8" i="1" s="1"/>
  <c r="CL24" i="1" s="1"/>
  <c r="CL25" i="1" s="1"/>
  <c r="CL26" i="1" s="1"/>
</calcChain>
</file>

<file path=xl/sharedStrings.xml><?xml version="1.0" encoding="utf-8"?>
<sst xmlns="http://schemas.openxmlformats.org/spreadsheetml/2006/main" count="69" uniqueCount="51">
  <si>
    <t>Приложение 6.6</t>
  </si>
  <si>
    <t>№ п/п</t>
  </si>
  <si>
    <t>Показатели</t>
  </si>
  <si>
    <t>Единицы измерения</t>
  </si>
  <si>
    <t>Факт 2015 г</t>
  </si>
  <si>
    <t>Базовый 2016 г</t>
  </si>
  <si>
    <t>План  2017 г</t>
  </si>
  <si>
    <t>в воде</t>
  </si>
  <si>
    <t>в паре</t>
  </si>
  <si>
    <t>1</t>
  </si>
  <si>
    <t>Расходы на производство воды, вырабатываемой на водоподготовительных установках источника тепловой энергии,
в том числе:</t>
  </si>
  <si>
    <t>тыс. руб.</t>
  </si>
  <si>
    <t>1.1</t>
  </si>
  <si>
    <t>Стоимость исходной воды</t>
  </si>
  <si>
    <t>1.2</t>
  </si>
  <si>
    <t>Стоимость реагентов, а также фильтрующих и ионообменных материалов, используемых при водоподготовке</t>
  </si>
  <si>
    <t>1.3</t>
  </si>
  <si>
    <t>Стоимость инструментов, приспособлений, инвентаря, приборов, лабораторного оборудования и другого имущества, не являющихся амортизируемым имуществом, используемых при водоподготовке</t>
  </si>
  <si>
    <t>1.4</t>
  </si>
  <si>
    <t>Расходы на электрическую энергию (мощность) и тепловую энергию (мощность), используемую при водоподготовке</t>
  </si>
  <si>
    <t>1.5</t>
  </si>
  <si>
    <t>Стоимость транспортировки и очистки сточных вод, возникающих в процессе водоподготовки</t>
  </si>
  <si>
    <t>1.6</t>
  </si>
  <si>
    <t>Расходы на оплату труда персонала, участвующего в процессе водоподготовки</t>
  </si>
  <si>
    <t>1.7</t>
  </si>
  <si>
    <t>Амортизация основных фондов, участвующих в процессе водоподготовки</t>
  </si>
  <si>
    <t>1.8</t>
  </si>
  <si>
    <t>Прочие расходы, относимые на процесс водоподготовки, в том числе:</t>
  </si>
  <si>
    <t>1.8.1</t>
  </si>
  <si>
    <t>Расходы на ремонт основных фондов</t>
  </si>
  <si>
    <t>1.8.2</t>
  </si>
  <si>
    <t>Водный налог (плата за пользование водными объектами)</t>
  </si>
  <si>
    <t>1.8.3</t>
  </si>
  <si>
    <t>Общехозяйственные расходы</t>
  </si>
  <si>
    <t>2</t>
  </si>
  <si>
    <t>Объем воды, вырабатываемой на водоподготовительных установках источника тепловой энергии</t>
  </si>
  <si>
    <t>тыс. куб. м</t>
  </si>
  <si>
    <t>3</t>
  </si>
  <si>
    <t>Расходы на приобретение химически очищенной воды у других организаций</t>
  </si>
  <si>
    <t>4</t>
  </si>
  <si>
    <t>Объем приобретения химически очищенной воды у других организаций</t>
  </si>
  <si>
    <t>5</t>
  </si>
  <si>
    <t>Расходы на мероприятия, необходимые для доведения воды до установленных законодательством Российской Федерации параметров качества теплоносителя</t>
  </si>
  <si>
    <t>6</t>
  </si>
  <si>
    <t>Необходимая валовая выручка, относимая на производство теплоносителя</t>
  </si>
  <si>
    <t>7</t>
  </si>
  <si>
    <t>Стоимость 1 куб. м воды, вырабатываемой на водоподготовительных установках источника тепловой энергии и (или) приобретаемой у других организаций</t>
  </si>
  <si>
    <t>руб./куб. м</t>
  </si>
  <si>
    <t>8</t>
  </si>
  <si>
    <t>Тариф на теплоноситель, поставляемый теплоснабжающей организацией, владеющей источником (источниками) тепловой энергии, на котором производится теплоноситель</t>
  </si>
  <si>
    <t>Предложение об установлении (корректировке) тарифа  на теплоноситель на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</si>
</sst>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2" xfId="0" applyFont="1" applyFill="1" applyBorder="1" applyAlignment="1">
      <alignment horizontal="left" vertical="top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165" fontId="3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styukhinaVS/Desktop/&#1058;&#1072;&#1088;&#1080;&#1092;&#1099;%202017%20u/&#1058;&#1077;&#1087;&#1083;&#1086;&#1085;&#1086;&#1089;&#1080;&#1090;&#1077;&#1083;&#1100;%2016/&#1090;&#1072;&#1088;&#1080;&#1092;%20&#1085;&#1072;%20&#1090;&#1077;&#1087;&#1083;&#1086;&#1085;&#1086;&#1089;&#1080;&#1090;&#1077;&#1083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3.1"/>
      <sheetName val="прил 4.1"/>
      <sheetName val="4.2"/>
      <sheetName val="4.3"/>
      <sheetName val="5.1"/>
      <sheetName val="5.2"/>
      <sheetName val="5.3"/>
      <sheetName val="5.4"/>
      <sheetName val="5.9."/>
      <sheetName val="6.6"/>
      <sheetName val="6.7"/>
      <sheetName val="Пояснит.2016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AR13">
            <v>10.5</v>
          </cell>
          <cell r="CV13">
            <v>1.5</v>
          </cell>
          <cell r="DJ13">
            <v>7.9</v>
          </cell>
        </row>
        <row r="17">
          <cell r="AR17">
            <v>157.1</v>
          </cell>
          <cell r="CV17">
            <v>31</v>
          </cell>
          <cell r="DJ17">
            <v>163</v>
          </cell>
        </row>
      </sheetData>
      <sheetData sheetId="7">
        <row r="10">
          <cell r="AR10">
            <v>65.3</v>
          </cell>
          <cell r="BX10">
            <v>18</v>
          </cell>
          <cell r="CN10">
            <v>30.72</v>
          </cell>
          <cell r="DD10">
            <v>12</v>
          </cell>
          <cell r="DT10">
            <v>63</v>
          </cell>
        </row>
        <row r="12">
          <cell r="BX12">
            <v>587.37</v>
          </cell>
          <cell r="CN12">
            <v>1002.02</v>
          </cell>
          <cell r="DD12">
            <v>145</v>
          </cell>
          <cell r="DT12">
            <v>761.4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8"/>
  <sheetViews>
    <sheetView tabSelected="1" zoomScaleSheetLayoutView="100" workbookViewId="0">
      <selection activeCell="A4" sqref="A4"/>
    </sheetView>
  </sheetViews>
  <sheetFormatPr defaultColWidth="0.85546875" defaultRowHeight="15" x14ac:dyDescent="0.25"/>
  <cols>
    <col min="1" max="4" width="0.85546875" style="3"/>
    <col min="5" max="7" width="0.85546875" style="3" hidden="1" customWidth="1"/>
    <col min="8" max="8" width="0.140625" style="3" customWidth="1"/>
    <col min="9" max="68" width="0.85546875" style="3"/>
    <col min="69" max="69" width="0.140625" style="3" customWidth="1"/>
    <col min="70" max="70" width="0.42578125" style="3" hidden="1" customWidth="1"/>
    <col min="71" max="71" width="0.85546875" style="3" hidden="1" customWidth="1"/>
    <col min="72" max="73" width="0.7109375" style="3" customWidth="1"/>
    <col min="74" max="84" width="0.85546875" style="3"/>
    <col min="85" max="85" width="1" style="3" customWidth="1"/>
    <col min="86" max="86" width="0.85546875" style="3" customWidth="1"/>
    <col min="87" max="88" width="0.140625" style="3" hidden="1" customWidth="1"/>
    <col min="89" max="90" width="1" style="3" customWidth="1"/>
    <col min="91" max="100" width="0.85546875" style="3"/>
    <col min="101" max="101" width="0.7109375" style="3" customWidth="1"/>
    <col min="102" max="104" width="0.85546875" style="3" hidden="1" customWidth="1"/>
    <col min="105" max="105" width="0" style="3" hidden="1" customWidth="1"/>
    <col min="106" max="106" width="10.85546875" style="3" customWidth="1"/>
    <col min="107" max="117" width="0.85546875" style="3"/>
    <col min="118" max="119" width="0.85546875" style="3" hidden="1" customWidth="1"/>
    <col min="120" max="120" width="0.42578125" style="3" hidden="1" customWidth="1"/>
    <col min="121" max="121" width="8.140625" style="3" hidden="1" customWidth="1"/>
    <col min="122" max="122" width="0.85546875" style="3"/>
    <col min="123" max="123" width="9.5703125" style="3" customWidth="1"/>
    <col min="124" max="16384" width="0.85546875" style="3"/>
  </cols>
  <sheetData>
    <row r="1" spans="1:123" s="1" customFormat="1" ht="12" customHeight="1" x14ac:dyDescent="0.2">
      <c r="DA1" s="2" t="s">
        <v>0</v>
      </c>
    </row>
    <row r="2" spans="1:123" s="1" customFormat="1" ht="12.75" customHeight="1" x14ac:dyDescent="0.2">
      <c r="DA2" s="2"/>
    </row>
    <row r="3" spans="1:123" ht="45.75" customHeight="1" x14ac:dyDescent="0.25">
      <c r="A3" s="17" t="s">
        <v>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</row>
    <row r="4" spans="1:123" ht="6.75" customHeight="1" x14ac:dyDescent="0.25"/>
    <row r="5" spans="1:123" s="4" customFormat="1" ht="39" customHeight="1" x14ac:dyDescent="0.2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18" t="s">
        <v>2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19" t="s">
        <v>3</v>
      </c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8" t="s">
        <v>4</v>
      </c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0"/>
      <c r="CL5" s="21" t="s">
        <v>5</v>
      </c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2"/>
      <c r="DC5" s="23" t="s">
        <v>6</v>
      </c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2"/>
    </row>
    <row r="6" spans="1:123" s="4" customFormat="1" ht="15.75" customHeight="1" x14ac:dyDescent="0.2">
      <c r="A6" s="5"/>
      <c r="B6" s="6"/>
      <c r="C6" s="6"/>
      <c r="D6" s="6"/>
      <c r="E6" s="6"/>
      <c r="F6" s="6"/>
      <c r="G6" s="6"/>
      <c r="H6" s="6"/>
      <c r="I6" s="6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5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7"/>
      <c r="CL6" s="23" t="s">
        <v>7</v>
      </c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2"/>
      <c r="DA6" s="8"/>
      <c r="DB6" s="9" t="s">
        <v>8</v>
      </c>
      <c r="DC6" s="23" t="s">
        <v>7</v>
      </c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2"/>
      <c r="DS6" s="9" t="s">
        <v>8</v>
      </c>
    </row>
    <row r="7" spans="1:123" s="11" customFormat="1" ht="14.25" customHeight="1" x14ac:dyDescent="0.2">
      <c r="A7" s="29">
        <v>1</v>
      </c>
      <c r="B7" s="29"/>
      <c r="C7" s="29"/>
      <c r="D7" s="29"/>
      <c r="E7" s="29"/>
      <c r="F7" s="29"/>
      <c r="G7" s="29"/>
      <c r="H7" s="29"/>
      <c r="I7" s="29"/>
      <c r="J7" s="29">
        <v>2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>
        <v>3</v>
      </c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>
        <v>4</v>
      </c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>
        <v>5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30"/>
      <c r="DB7" s="10">
        <v>6</v>
      </c>
      <c r="DC7" s="29">
        <v>7</v>
      </c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31"/>
      <c r="DS7" s="10">
        <v>8</v>
      </c>
    </row>
    <row r="8" spans="1:123" s="14" customFormat="1" ht="63.95" customHeight="1" x14ac:dyDescent="0.2">
      <c r="A8" s="24" t="s">
        <v>9</v>
      </c>
      <c r="B8" s="24"/>
      <c r="C8" s="24"/>
      <c r="D8" s="24"/>
      <c r="E8" s="24"/>
      <c r="F8" s="24"/>
      <c r="G8" s="24"/>
      <c r="H8" s="24"/>
      <c r="I8" s="24"/>
      <c r="J8" s="12"/>
      <c r="K8" s="25" t="s">
        <v>10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6" t="s">
        <v>11</v>
      </c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>
        <f>BV9+BV10+BV12+BV14+BV15+BV16</f>
        <v>1864.1999999999998</v>
      </c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7">
        <f>CL9+CL10+CL11+CL12+CL13+CL14+CL15+CL16</f>
        <v>799.90999999999985</v>
      </c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8"/>
      <c r="DB8" s="13">
        <f>DB9+DB10+DB12+DB14+DB15+DB16+DB17</f>
        <v>1385.02</v>
      </c>
      <c r="DC8" s="27">
        <f>DC9+DC10+DC11+DC12+DC13+DC14+DC15+DC16</f>
        <v>308.39999999999998</v>
      </c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8"/>
      <c r="DS8" s="13">
        <f>DS9+DS10+DS12+DS14+DS15+DS16+DS17</f>
        <v>1619.1900000000003</v>
      </c>
    </row>
    <row r="9" spans="1:123" s="14" customFormat="1" ht="15" customHeight="1" x14ac:dyDescent="0.2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12"/>
      <c r="K9" s="25" t="s">
        <v>13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6" t="s">
        <v>11</v>
      </c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>
        <v>1017.8</v>
      </c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33">
        <f>'[1]5.4'!BX12</f>
        <v>587.37</v>
      </c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  <c r="DB9" s="13">
        <f>'[1]5.4'!CN12</f>
        <v>1002.02</v>
      </c>
      <c r="DC9" s="33">
        <f>'[1]5.4'!DD12</f>
        <v>145</v>
      </c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4"/>
      <c r="DS9" s="13">
        <f>'[1]5.4'!DT12</f>
        <v>761.4</v>
      </c>
    </row>
    <row r="10" spans="1:123" s="14" customFormat="1" ht="44.25" customHeight="1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12"/>
      <c r="K10" s="25" t="s">
        <v>15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6" t="s">
        <v>11</v>
      </c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>
        <v>76.8</v>
      </c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>
        <v>16.149999999999999</v>
      </c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32"/>
      <c r="DB10" s="13">
        <v>47.95</v>
      </c>
      <c r="DC10" s="26">
        <v>13.8</v>
      </c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32"/>
      <c r="DS10" s="13">
        <v>72.2</v>
      </c>
    </row>
    <row r="11" spans="1:123" s="14" customFormat="1" ht="72.75" customHeight="1" x14ac:dyDescent="0.2">
      <c r="A11" s="24" t="s">
        <v>16</v>
      </c>
      <c r="B11" s="24"/>
      <c r="C11" s="24"/>
      <c r="D11" s="24"/>
      <c r="E11" s="24"/>
      <c r="F11" s="24"/>
      <c r="G11" s="24"/>
      <c r="H11" s="24"/>
      <c r="I11" s="24"/>
      <c r="J11" s="12"/>
      <c r="K11" s="25" t="s">
        <v>17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6" t="s">
        <v>11</v>
      </c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32"/>
      <c r="DB11" s="13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32"/>
      <c r="DS11" s="13"/>
    </row>
    <row r="12" spans="1:123" s="14" customFormat="1" ht="44.25" customHeight="1" x14ac:dyDescent="0.2">
      <c r="A12" s="24" t="s">
        <v>18</v>
      </c>
      <c r="B12" s="24"/>
      <c r="C12" s="24"/>
      <c r="D12" s="24"/>
      <c r="E12" s="24"/>
      <c r="F12" s="24"/>
      <c r="G12" s="24"/>
      <c r="H12" s="24"/>
      <c r="I12" s="24"/>
      <c r="J12" s="12"/>
      <c r="K12" s="25" t="s">
        <v>19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6" t="s">
        <v>11</v>
      </c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>
        <f>'[1]5.4'!AR10</f>
        <v>65.3</v>
      </c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33">
        <f>'[1]5.4'!BX10</f>
        <v>18</v>
      </c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4"/>
      <c r="DB12" s="13">
        <f>'[1]5.4'!CN10</f>
        <v>30.72</v>
      </c>
      <c r="DC12" s="33">
        <f>'[1]5.4'!DD10</f>
        <v>12</v>
      </c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4"/>
      <c r="DS12" s="13">
        <f>'[1]5.4'!DT10</f>
        <v>63</v>
      </c>
    </row>
    <row r="13" spans="1:123" s="14" customFormat="1" ht="44.25" customHeight="1" x14ac:dyDescent="0.2">
      <c r="A13" s="24" t="s">
        <v>20</v>
      </c>
      <c r="B13" s="24"/>
      <c r="C13" s="24"/>
      <c r="D13" s="24"/>
      <c r="E13" s="24"/>
      <c r="F13" s="24"/>
      <c r="G13" s="24"/>
      <c r="H13" s="24"/>
      <c r="I13" s="24"/>
      <c r="J13" s="12"/>
      <c r="K13" s="25" t="s">
        <v>21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6" t="s">
        <v>11</v>
      </c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32"/>
      <c r="DB13" s="13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32"/>
      <c r="DS13" s="13"/>
    </row>
    <row r="14" spans="1:123" s="14" customFormat="1" ht="29.25" customHeight="1" x14ac:dyDescent="0.2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2"/>
      <c r="K14" s="25" t="s">
        <v>23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6" t="s">
        <v>11</v>
      </c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>
        <v>511.8</v>
      </c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>
        <f>134.54+41.3</f>
        <v>175.83999999999997</v>
      </c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32"/>
      <c r="DB14" s="13">
        <f>229.52+70.46</f>
        <v>299.98</v>
      </c>
      <c r="DC14" s="26">
        <v>101.1</v>
      </c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32"/>
      <c r="DS14" s="13">
        <v>530.79999999999995</v>
      </c>
    </row>
    <row r="15" spans="1:123" s="14" customFormat="1" ht="29.25" customHeight="1" x14ac:dyDescent="0.2">
      <c r="A15" s="24" t="s">
        <v>24</v>
      </c>
      <c r="B15" s="24"/>
      <c r="C15" s="24"/>
      <c r="D15" s="24"/>
      <c r="E15" s="24"/>
      <c r="F15" s="24"/>
      <c r="G15" s="24"/>
      <c r="H15" s="24"/>
      <c r="I15" s="24"/>
      <c r="J15" s="12"/>
      <c r="K15" s="25" t="s">
        <v>25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6" t="s">
        <v>11</v>
      </c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>
        <v>24.9</v>
      </c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>
        <v>1.18</v>
      </c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32"/>
      <c r="DB15" s="13">
        <v>2.02</v>
      </c>
      <c r="DC15" s="26">
        <v>4</v>
      </c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32"/>
      <c r="DS15" s="13">
        <v>20.89</v>
      </c>
    </row>
    <row r="16" spans="1:123" s="14" customFormat="1" ht="29.25" customHeight="1" x14ac:dyDescent="0.2">
      <c r="A16" s="24" t="s">
        <v>26</v>
      </c>
      <c r="B16" s="24"/>
      <c r="C16" s="24"/>
      <c r="D16" s="24"/>
      <c r="E16" s="24"/>
      <c r="F16" s="24"/>
      <c r="G16" s="24"/>
      <c r="H16" s="24"/>
      <c r="I16" s="24"/>
      <c r="J16" s="12"/>
      <c r="K16" s="25" t="s">
        <v>27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6" t="s">
        <v>11</v>
      </c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>
        <f>BV17+BV18+BV19</f>
        <v>167.6</v>
      </c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7">
        <f>CL17+CL18+CL19</f>
        <v>1.37</v>
      </c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8"/>
      <c r="DB16" s="13">
        <f>DB17+DB18+DB19</f>
        <v>2.33</v>
      </c>
      <c r="DC16" s="27">
        <f>DC17+DC18+DC19</f>
        <v>32.5</v>
      </c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8"/>
      <c r="DS16" s="13">
        <f>DS17+DS18+DS19</f>
        <v>170.9</v>
      </c>
    </row>
    <row r="17" spans="1:123" s="14" customFormat="1" ht="15" customHeight="1" x14ac:dyDescent="0.2">
      <c r="A17" s="24" t="s">
        <v>28</v>
      </c>
      <c r="B17" s="24"/>
      <c r="C17" s="24"/>
      <c r="D17" s="24"/>
      <c r="E17" s="24"/>
      <c r="F17" s="24"/>
      <c r="G17" s="24"/>
      <c r="H17" s="24"/>
      <c r="I17" s="24"/>
      <c r="J17" s="12"/>
      <c r="K17" s="25" t="s">
        <v>29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6" t="s">
        <v>11</v>
      </c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33">
        <v>0</v>
      </c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27">
        <v>0</v>
      </c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8"/>
      <c r="DB17" s="13">
        <v>0</v>
      </c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8"/>
      <c r="DS17" s="13"/>
    </row>
    <row r="18" spans="1:123" s="14" customFormat="1" ht="29.25" customHeight="1" x14ac:dyDescent="0.2">
      <c r="A18" s="24" t="s">
        <v>30</v>
      </c>
      <c r="B18" s="24"/>
      <c r="C18" s="24"/>
      <c r="D18" s="24"/>
      <c r="E18" s="24"/>
      <c r="F18" s="24"/>
      <c r="G18" s="24"/>
      <c r="H18" s="24"/>
      <c r="I18" s="24"/>
      <c r="J18" s="12"/>
      <c r="K18" s="25" t="s">
        <v>31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6" t="s">
        <v>11</v>
      </c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32"/>
      <c r="DB18" s="13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32"/>
      <c r="DS18" s="13"/>
    </row>
    <row r="19" spans="1:123" s="14" customFormat="1" ht="15" customHeight="1" x14ac:dyDescent="0.2">
      <c r="A19" s="24" t="s">
        <v>32</v>
      </c>
      <c r="B19" s="24"/>
      <c r="C19" s="24"/>
      <c r="D19" s="24"/>
      <c r="E19" s="24"/>
      <c r="F19" s="24"/>
      <c r="G19" s="24"/>
      <c r="H19" s="24"/>
      <c r="I19" s="24"/>
      <c r="J19" s="12"/>
      <c r="K19" s="25" t="s">
        <v>33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6" t="s">
        <v>11</v>
      </c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>
        <f>'[1]5.3'!AR13+'[1]5.3'!AR17</f>
        <v>167.6</v>
      </c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>
        <v>1.37</v>
      </c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32"/>
      <c r="DB19" s="13">
        <v>2.33</v>
      </c>
      <c r="DC19" s="26">
        <f>'[1]5.3'!CV13+'[1]5.3'!CV17</f>
        <v>32.5</v>
      </c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32"/>
      <c r="DS19" s="13">
        <f>'[1]5.3'!DJ13+'[1]5.3'!DJ17</f>
        <v>170.9</v>
      </c>
    </row>
    <row r="20" spans="1:123" s="14" customFormat="1" ht="44.25" customHeight="1" x14ac:dyDescent="0.2">
      <c r="A20" s="24" t="s">
        <v>34</v>
      </c>
      <c r="B20" s="24"/>
      <c r="C20" s="24"/>
      <c r="D20" s="24"/>
      <c r="E20" s="24"/>
      <c r="F20" s="24"/>
      <c r="G20" s="24"/>
      <c r="H20" s="24"/>
      <c r="I20" s="24"/>
      <c r="J20" s="12"/>
      <c r="K20" s="25" t="s">
        <v>35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6" t="s">
        <v>36</v>
      </c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>
        <v>61.018000000000001</v>
      </c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>
        <v>41.84</v>
      </c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32"/>
      <c r="DB20" s="15">
        <v>71.376000000000005</v>
      </c>
      <c r="DC20" s="26">
        <v>9.7620000000000005</v>
      </c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32"/>
      <c r="DS20" s="15">
        <v>51.255000000000003</v>
      </c>
    </row>
    <row r="21" spans="1:123" s="14" customFormat="1" ht="29.25" customHeight="1" x14ac:dyDescent="0.2">
      <c r="A21" s="24" t="s">
        <v>37</v>
      </c>
      <c r="B21" s="24"/>
      <c r="C21" s="24"/>
      <c r="D21" s="24"/>
      <c r="E21" s="24"/>
      <c r="F21" s="24"/>
      <c r="G21" s="24"/>
      <c r="H21" s="24"/>
      <c r="I21" s="24"/>
      <c r="J21" s="12"/>
      <c r="K21" s="25" t="s">
        <v>38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6" t="s">
        <v>11</v>
      </c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32"/>
      <c r="DB21" s="13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32"/>
      <c r="DS21" s="13"/>
    </row>
    <row r="22" spans="1:123" s="14" customFormat="1" ht="29.25" customHeight="1" x14ac:dyDescent="0.2">
      <c r="A22" s="24" t="s">
        <v>39</v>
      </c>
      <c r="B22" s="24"/>
      <c r="C22" s="24"/>
      <c r="D22" s="24"/>
      <c r="E22" s="24"/>
      <c r="F22" s="24"/>
      <c r="G22" s="24"/>
      <c r="H22" s="24"/>
      <c r="I22" s="24"/>
      <c r="J22" s="12"/>
      <c r="K22" s="25" t="s">
        <v>40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6" t="s">
        <v>36</v>
      </c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32"/>
      <c r="DB22" s="1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32"/>
      <c r="DS22" s="16"/>
    </row>
    <row r="23" spans="1:123" s="14" customFormat="1" ht="59.25" customHeight="1" x14ac:dyDescent="0.2">
      <c r="A23" s="24" t="s">
        <v>41</v>
      </c>
      <c r="B23" s="24"/>
      <c r="C23" s="24"/>
      <c r="D23" s="24"/>
      <c r="E23" s="24"/>
      <c r="F23" s="24"/>
      <c r="G23" s="24"/>
      <c r="H23" s="24"/>
      <c r="I23" s="24"/>
      <c r="J23" s="12"/>
      <c r="K23" s="25" t="s">
        <v>42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6" t="s">
        <v>11</v>
      </c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32"/>
      <c r="DB23" s="1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32"/>
      <c r="DS23" s="16"/>
    </row>
    <row r="24" spans="1:123" s="14" customFormat="1" ht="29.25" customHeight="1" x14ac:dyDescent="0.2">
      <c r="A24" s="24" t="s">
        <v>43</v>
      </c>
      <c r="B24" s="24"/>
      <c r="C24" s="24"/>
      <c r="D24" s="24"/>
      <c r="E24" s="24"/>
      <c r="F24" s="24"/>
      <c r="G24" s="24"/>
      <c r="H24" s="24"/>
      <c r="I24" s="24"/>
      <c r="J24" s="12"/>
      <c r="K24" s="25" t="s">
        <v>44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6" t="s">
        <v>11</v>
      </c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>
        <f>BV8</f>
        <v>1864.1999999999998</v>
      </c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7">
        <f>CL8+0.01</f>
        <v>799.91999999999985</v>
      </c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8"/>
      <c r="DB24" s="16">
        <f>DB8</f>
        <v>1385.02</v>
      </c>
      <c r="DC24" s="27">
        <f>DC8</f>
        <v>308.39999999999998</v>
      </c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8"/>
      <c r="DS24" s="13">
        <f>DS8</f>
        <v>1619.1900000000003</v>
      </c>
    </row>
    <row r="25" spans="1:123" s="14" customFormat="1" ht="59.25" customHeight="1" x14ac:dyDescent="0.2">
      <c r="A25" s="24" t="s">
        <v>45</v>
      </c>
      <c r="B25" s="24"/>
      <c r="C25" s="24"/>
      <c r="D25" s="24"/>
      <c r="E25" s="24"/>
      <c r="F25" s="24"/>
      <c r="G25" s="24"/>
      <c r="H25" s="24"/>
      <c r="I25" s="24"/>
      <c r="J25" s="12"/>
      <c r="K25" s="25" t="s">
        <v>46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6" t="s">
        <v>47</v>
      </c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7">
        <f>BV24/(BV20+BV22)</f>
        <v>30.551640499524726</v>
      </c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>
        <f>CL24/CL20</f>
        <v>19.118546845124278</v>
      </c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8"/>
      <c r="DB25" s="16">
        <f>DB24/DB20</f>
        <v>19.404561757453486</v>
      </c>
      <c r="DC25" s="27">
        <f>DC24/DC20</f>
        <v>31.591886908420403</v>
      </c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8"/>
      <c r="DS25" s="16">
        <f>DS24/DS20</f>
        <v>31.590869183494299</v>
      </c>
    </row>
    <row r="26" spans="1:123" s="14" customFormat="1" ht="59.25" customHeight="1" x14ac:dyDescent="0.2">
      <c r="A26" s="24" t="s">
        <v>48</v>
      </c>
      <c r="B26" s="24"/>
      <c r="C26" s="24"/>
      <c r="D26" s="24"/>
      <c r="E26" s="24"/>
      <c r="F26" s="24"/>
      <c r="G26" s="24"/>
      <c r="H26" s="24"/>
      <c r="I26" s="24"/>
      <c r="J26" s="12"/>
      <c r="K26" s="25" t="s">
        <v>49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6" t="s">
        <v>47</v>
      </c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7">
        <f>BV25</f>
        <v>30.551640499524726</v>
      </c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>
        <f>CL25</f>
        <v>19.118546845124278</v>
      </c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8"/>
      <c r="DB26" s="16">
        <f>DB25</f>
        <v>19.404561757453486</v>
      </c>
      <c r="DC26" s="27">
        <f>DC25</f>
        <v>31.591886908420403</v>
      </c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8"/>
      <c r="DS26" s="16">
        <f>DS25</f>
        <v>31.590869183494299</v>
      </c>
    </row>
    <row r="28" spans="1:123" x14ac:dyDescent="0.25"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</row>
  </sheetData>
  <sheetProtection selectLockedCells="1" selectUnlockedCells="1"/>
  <mergeCells count="130">
    <mergeCell ref="H28:DR28"/>
    <mergeCell ref="A26:I26"/>
    <mergeCell ref="K26:BF26"/>
    <mergeCell ref="BG26:BU26"/>
    <mergeCell ref="BV26:CK26"/>
    <mergeCell ref="CL26:DA26"/>
    <mergeCell ref="DC26:DR26"/>
    <mergeCell ref="A25:I25"/>
    <mergeCell ref="K25:BF25"/>
    <mergeCell ref="BG25:BU25"/>
    <mergeCell ref="BV25:CK25"/>
    <mergeCell ref="CL25:DA25"/>
    <mergeCell ref="DC25:DR25"/>
    <mergeCell ref="A24:I24"/>
    <mergeCell ref="K24:BF24"/>
    <mergeCell ref="BG24:BU24"/>
    <mergeCell ref="BV24:CK24"/>
    <mergeCell ref="CL24:DA24"/>
    <mergeCell ref="DC24:DR24"/>
    <mergeCell ref="A23:I23"/>
    <mergeCell ref="K23:BF23"/>
    <mergeCell ref="BG23:BU23"/>
    <mergeCell ref="BV23:CK23"/>
    <mergeCell ref="CL23:DA23"/>
    <mergeCell ref="DC23:DR23"/>
    <mergeCell ref="A22:I22"/>
    <mergeCell ref="K22:BF22"/>
    <mergeCell ref="BG22:BU22"/>
    <mergeCell ref="BV22:CK22"/>
    <mergeCell ref="CL22:DA22"/>
    <mergeCell ref="DC22:DR22"/>
    <mergeCell ref="A21:I21"/>
    <mergeCell ref="K21:BF21"/>
    <mergeCell ref="BG21:BU21"/>
    <mergeCell ref="BV21:CK21"/>
    <mergeCell ref="CL21:DA21"/>
    <mergeCell ref="DC21:DR21"/>
    <mergeCell ref="A20:I20"/>
    <mergeCell ref="K20:BF20"/>
    <mergeCell ref="BG20:BU20"/>
    <mergeCell ref="BV20:CK20"/>
    <mergeCell ref="CL20:DA20"/>
    <mergeCell ref="DC20:DR20"/>
    <mergeCell ref="A19:I19"/>
    <mergeCell ref="K19:BF19"/>
    <mergeCell ref="BG19:BU19"/>
    <mergeCell ref="BV19:CK19"/>
    <mergeCell ref="CL19:DA19"/>
    <mergeCell ref="DC19:DR19"/>
    <mergeCell ref="A18:I18"/>
    <mergeCell ref="K18:BF18"/>
    <mergeCell ref="BG18:BU18"/>
    <mergeCell ref="BV18:CK18"/>
    <mergeCell ref="CL18:DA18"/>
    <mergeCell ref="DC18:DR18"/>
    <mergeCell ref="A17:I17"/>
    <mergeCell ref="K17:BF17"/>
    <mergeCell ref="BG17:BU17"/>
    <mergeCell ref="BV17:CK17"/>
    <mergeCell ref="CL17:DA17"/>
    <mergeCell ref="DC17:DR17"/>
    <mergeCell ref="A16:I16"/>
    <mergeCell ref="K16:BF16"/>
    <mergeCell ref="BG16:BU16"/>
    <mergeCell ref="BV16:CK16"/>
    <mergeCell ref="CL16:DA16"/>
    <mergeCell ref="DC16:DR16"/>
    <mergeCell ref="A15:I15"/>
    <mergeCell ref="K15:BF15"/>
    <mergeCell ref="BG15:BU15"/>
    <mergeCell ref="BV15:CK15"/>
    <mergeCell ref="CL15:DA15"/>
    <mergeCell ref="DC15:DR15"/>
    <mergeCell ref="A14:I14"/>
    <mergeCell ref="K14:BF14"/>
    <mergeCell ref="BG14:BU14"/>
    <mergeCell ref="BV14:CK14"/>
    <mergeCell ref="CL14:DA14"/>
    <mergeCell ref="DC14:DR14"/>
    <mergeCell ref="A13:I13"/>
    <mergeCell ref="K13:BF13"/>
    <mergeCell ref="BG13:BU13"/>
    <mergeCell ref="BV13:CK13"/>
    <mergeCell ref="CL13:DA13"/>
    <mergeCell ref="DC13:DR13"/>
    <mergeCell ref="A12:I12"/>
    <mergeCell ref="K12:BF12"/>
    <mergeCell ref="BG12:BU12"/>
    <mergeCell ref="BV12:CK12"/>
    <mergeCell ref="CL12:DA12"/>
    <mergeCell ref="DC12:DR12"/>
    <mergeCell ref="A11:I11"/>
    <mergeCell ref="K11:BF11"/>
    <mergeCell ref="BG11:BU11"/>
    <mergeCell ref="BV11:CK11"/>
    <mergeCell ref="CL11:DA11"/>
    <mergeCell ref="DC11:DR11"/>
    <mergeCell ref="A10:I10"/>
    <mergeCell ref="K10:BF10"/>
    <mergeCell ref="BG10:BU10"/>
    <mergeCell ref="BV10:CK10"/>
    <mergeCell ref="CL10:DA10"/>
    <mergeCell ref="DC10:DR10"/>
    <mergeCell ref="A9:I9"/>
    <mergeCell ref="K9:BF9"/>
    <mergeCell ref="BG9:BU9"/>
    <mergeCell ref="BV9:CK9"/>
    <mergeCell ref="CL9:DA9"/>
    <mergeCell ref="DC9:DR9"/>
    <mergeCell ref="A3:DM3"/>
    <mergeCell ref="A5:I5"/>
    <mergeCell ref="J5:BF5"/>
    <mergeCell ref="BG5:BU5"/>
    <mergeCell ref="BV5:CK5"/>
    <mergeCell ref="CL5:DB5"/>
    <mergeCell ref="DC5:DS5"/>
    <mergeCell ref="A8:I8"/>
    <mergeCell ref="K8:BF8"/>
    <mergeCell ref="BG8:BU8"/>
    <mergeCell ref="BV8:CK8"/>
    <mergeCell ref="CL8:DA8"/>
    <mergeCell ref="DC8:DR8"/>
    <mergeCell ref="CL6:CZ6"/>
    <mergeCell ref="DC6:DR6"/>
    <mergeCell ref="A7:I7"/>
    <mergeCell ref="J7:BF7"/>
    <mergeCell ref="BG7:BU7"/>
    <mergeCell ref="BV7:CK7"/>
    <mergeCell ref="CL7:DA7"/>
    <mergeCell ref="DC7:DR7"/>
  </mergeCells>
  <pageMargins left="0.78749999999999998" right="0.78749999999999998" top="0.78749999999999998" bottom="0.78749999999999998" header="0.51180555555555551" footer="0.51180555555555551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6.6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GostyukhinaVS</dc:creator>
  <cp:lastModifiedBy>GostyukhinaVS</cp:lastModifiedBy>
  <dcterms:created xsi:type="dcterms:W3CDTF">2016-05-06T08:01:37Z</dcterms:created>
  <dcterms:modified xsi:type="dcterms:W3CDTF">2016-05-06T08:29:15Z</dcterms:modified>
</cp:coreProperties>
</file>