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L9" i="1" l="1"/>
  <c r="D9" i="1"/>
  <c r="H32" i="1"/>
  <c r="I32" i="1" s="1"/>
  <c r="G32" i="1"/>
  <c r="H18" i="1"/>
  <c r="J18" i="1" s="1"/>
  <c r="K18" i="1" s="1"/>
  <c r="L18" i="1" s="1"/>
  <c r="G18" i="1"/>
  <c r="E18" i="1"/>
  <c r="I15" i="1"/>
  <c r="I14" i="1"/>
  <c r="I10" i="1"/>
  <c r="F10" i="1"/>
  <c r="F9" i="1" s="1"/>
  <c r="F8" i="1" s="1"/>
  <c r="F30" i="1" s="1"/>
  <c r="F31" i="1" s="1"/>
  <c r="D10" i="1"/>
  <c r="D8" i="1" s="1"/>
  <c r="D30" i="1" s="1"/>
  <c r="D31" i="1" s="1"/>
  <c r="I9" i="1" l="1"/>
  <c r="I18" i="1"/>
  <c r="J15" i="1"/>
  <c r="K15" i="1" s="1"/>
  <c r="L15" i="1" s="1"/>
  <c r="J14" i="1"/>
  <c r="K14" i="1" s="1"/>
  <c r="L14" i="1" s="1"/>
  <c r="F33" i="1"/>
  <c r="G9" i="1"/>
  <c r="G8" i="1" s="1"/>
  <c r="G30" i="1" s="1"/>
  <c r="G31" i="1" s="1"/>
  <c r="E9" i="1"/>
  <c r="E8" i="1" s="1"/>
  <c r="E30" i="1" s="1"/>
  <c r="E31" i="1" s="1"/>
  <c r="H9" i="1"/>
  <c r="H8" i="1" s="1"/>
  <c r="H30" i="1" s="1"/>
  <c r="H31" i="1" s="1"/>
  <c r="J10" i="1"/>
  <c r="J32" i="1"/>
  <c r="K32" i="1" s="1"/>
  <c r="L32" i="1" s="1"/>
  <c r="I8" i="1" l="1"/>
  <c r="I30" i="1" s="1"/>
  <c r="I31" i="1" s="1"/>
  <c r="I33" i="1" s="1"/>
  <c r="H33" i="1"/>
  <c r="G33" i="1"/>
  <c r="J9" i="1"/>
  <c r="J8" i="1" s="1"/>
  <c r="J30" i="1" s="1"/>
  <c r="J31" i="1" s="1"/>
  <c r="K10" i="1"/>
  <c r="J33" i="1" l="1"/>
  <c r="L10" i="1"/>
  <c r="L8" i="1" s="1"/>
  <c r="L30" i="1" s="1"/>
  <c r="L31" i="1" s="1"/>
  <c r="K9" i="1"/>
  <c r="K8" i="1" s="1"/>
  <c r="K30" i="1" s="1"/>
  <c r="K31" i="1" s="1"/>
  <c r="K33" i="1" s="1"/>
  <c r="L33" i="1" l="1"/>
</calcChain>
</file>

<file path=xl/sharedStrings.xml><?xml version="1.0" encoding="utf-8"?>
<sst xmlns="http://schemas.openxmlformats.org/spreadsheetml/2006/main" count="186" uniqueCount="58">
  <si>
    <t>№ п/п</t>
  </si>
  <si>
    <t>Наименование</t>
  </si>
  <si>
    <t>Единица
измерений</t>
  </si>
  <si>
    <t>план</t>
  </si>
  <si>
    <t>факт</t>
  </si>
  <si>
    <t>ожид</t>
  </si>
  <si>
    <t>Необходимая валовая выручка</t>
  </si>
  <si>
    <t>тыс. руб.</t>
  </si>
  <si>
    <t>1.1</t>
  </si>
  <si>
    <t>Текущие расходы</t>
  </si>
  <si>
    <t>1.1.1</t>
  </si>
  <si>
    <t>Операционные расходы</t>
  </si>
  <si>
    <t>1.1.1.1</t>
  </si>
  <si>
    <t>индекс эффективности расходов</t>
  </si>
  <si>
    <t>-</t>
  </si>
  <si>
    <t>1.1.1.2</t>
  </si>
  <si>
    <t>индекс потребительских цен</t>
  </si>
  <si>
    <t>1.1.1.3</t>
  </si>
  <si>
    <t>индекс количества активов</t>
  </si>
  <si>
    <t>1.1.2</t>
  </si>
  <si>
    <t>Расходы на электрическую энергию</t>
  </si>
  <si>
    <t>1.1.3</t>
  </si>
  <si>
    <t>Неподконтрольные расходы, в том числе</t>
  </si>
  <si>
    <t>1.1.3.1</t>
  </si>
  <si>
    <t>возврат займов и кредитов</t>
  </si>
  <si>
    <t>1.1.3.2</t>
  </si>
  <si>
    <t>проценты по займам и кредитам</t>
  </si>
  <si>
    <t>1.2</t>
  </si>
  <si>
    <t>Амортизация</t>
  </si>
  <si>
    <t>1.3</t>
  </si>
  <si>
    <t>Нормативная прибыль</t>
  </si>
  <si>
    <t>1.3.1</t>
  </si>
  <si>
    <t>Капитальные расходы</t>
  </si>
  <si>
    <t>1.3.2</t>
  </si>
  <si>
    <t>Иные экономически обоснованные расходы на социальные нужды, в соответствии с пунктом 86 настоящих Методических указаний</t>
  </si>
  <si>
    <t>1.3.3</t>
  </si>
  <si>
    <t>Норматив прибыли</t>
  </si>
  <si>
    <t>%</t>
  </si>
  <si>
    <t>Корректировка НВВ</t>
  </si>
  <si>
    <t>2.1</t>
  </si>
  <si>
    <t>Отклонение фактически достигнутого объема поданной воды или принятых сточных вод</t>
  </si>
  <si>
    <t>2.2</t>
  </si>
  <si>
    <t>Отклонение фактических значений индекса потребительских цен и других индексов, предусмотренных прогнозом социально-экономического развития Российской Федерации</t>
  </si>
  <si>
    <t>2.3</t>
  </si>
  <si>
    <t>Отклонение фактически достигнутого уровня неподконтрольных расходов</t>
  </si>
  <si>
    <t>2.4</t>
  </si>
  <si>
    <t>Ввод объектов системы водоснабжения и (или) водоотведения в эксплуатацию и изменение утвержденной инвестиционной программы</t>
  </si>
  <si>
    <t>2.5</t>
  </si>
  <si>
    <t>Отклонение фактического значения целевых показателей деятельности организаций</t>
  </si>
  <si>
    <t>2.6</t>
  </si>
  <si>
    <t>Изменение доходности долгосрочных государственных обязательств</t>
  </si>
  <si>
    <t>Итого НВВ для расчета тарифа</t>
  </si>
  <si>
    <t>Тариф на водоснабжение (водоотведение)</t>
  </si>
  <si>
    <t>руб. куб. м</t>
  </si>
  <si>
    <t>Объем водоснабжения (водоотведения)</t>
  </si>
  <si>
    <t>млн. куб. м</t>
  </si>
  <si>
    <t>Темп роста тарифа</t>
  </si>
  <si>
    <t>Предложение об установлении тарифа на услуги ХВС на 2019-2023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</si>
</sst>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inden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indent="2"/>
    </xf>
    <xf numFmtId="0" fontId="1" fillId="0" borderId="3" xfId="0" applyFont="1" applyBorder="1" applyAlignment="1">
      <alignment horizontal="left" vertical="center" indent="3"/>
    </xf>
    <xf numFmtId="0" fontId="1" fillId="0" borderId="3" xfId="0" applyFont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ostyukhinaVS\Desktop\&#1058;&#1072;&#1088;&#1080;&#1092;&#1099;%202019\&#1061;&#1042;&#1057;%2019\&#1058;&#1072;&#1088;&#1080;&#1092;%20&#1061;&#1042;&#1057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 2019"/>
      <sheetName val="прил2"/>
      <sheetName val="прил 2.1"/>
      <sheetName val="прил 2.1.1"/>
      <sheetName val="прил 2.1.2"/>
      <sheetName val="прил2.1.3"/>
      <sheetName val="прил 2.1.6"/>
      <sheetName val="прил 2.2"/>
      <sheetName val="прил 2.2.1"/>
      <sheetName val="прил 2.3"/>
      <sheetName val="прил 3"/>
      <sheetName val="прил 7 "/>
      <sheetName val="пояснительная"/>
      <sheetName val="прил 2"/>
      <sheetName val="Лист1"/>
      <sheetName val="Лист2"/>
    </sheetNames>
    <sheetDataSet>
      <sheetData sheetId="0"/>
      <sheetData sheetId="1">
        <row r="59">
          <cell r="BJ59">
            <v>187.75</v>
          </cell>
          <cell r="CD59">
            <v>187.8</v>
          </cell>
          <cell r="CN59">
            <v>187.8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6"/>
  <sheetViews>
    <sheetView tabSelected="1" workbookViewId="0">
      <selection activeCell="B36" sqref="B36"/>
    </sheetView>
  </sheetViews>
  <sheetFormatPr defaultRowHeight="15" x14ac:dyDescent="0.25"/>
  <cols>
    <col min="1" max="1" width="8.140625" style="28" customWidth="1"/>
    <col min="2" max="2" width="45.42578125" customWidth="1"/>
    <col min="3" max="3" width="11.85546875" customWidth="1"/>
    <col min="4" max="4" width="9.42578125" customWidth="1"/>
    <col min="5" max="5" width="9.28515625" customWidth="1"/>
    <col min="6" max="6" width="9.42578125" customWidth="1"/>
    <col min="8" max="8" width="10.28515625" customWidth="1"/>
    <col min="9" max="12" width="10.28515625" style="28" customWidth="1"/>
  </cols>
  <sheetData>
    <row r="2" spans="1:12" ht="18.75" x14ac:dyDescent="0.3">
      <c r="B2" s="29" t="s">
        <v>57</v>
      </c>
      <c r="C2" s="29"/>
      <c r="D2" s="29"/>
      <c r="E2" s="29"/>
      <c r="F2" s="29"/>
      <c r="G2" s="29"/>
      <c r="H2" s="29"/>
      <c r="I2" s="29"/>
    </row>
    <row r="5" spans="1:12" ht="33" customHeight="1" x14ac:dyDescent="0.25">
      <c r="A5" s="3" t="s">
        <v>0</v>
      </c>
      <c r="B5" s="2" t="s">
        <v>1</v>
      </c>
      <c r="C5" s="31" t="s">
        <v>2</v>
      </c>
      <c r="D5" s="33">
        <v>2017</v>
      </c>
      <c r="E5" s="35"/>
      <c r="F5" s="33">
        <v>2018</v>
      </c>
      <c r="G5" s="34"/>
      <c r="H5" s="30">
        <v>2019</v>
      </c>
      <c r="I5" s="3">
        <v>2020</v>
      </c>
      <c r="J5" s="3">
        <v>2021</v>
      </c>
      <c r="K5" s="3">
        <v>2022</v>
      </c>
      <c r="L5" s="3">
        <v>2023</v>
      </c>
    </row>
    <row r="6" spans="1:12" x14ac:dyDescent="0.25">
      <c r="A6" s="3"/>
      <c r="B6" s="2"/>
      <c r="C6" s="3"/>
      <c r="D6" s="32" t="s">
        <v>3</v>
      </c>
      <c r="E6" s="32" t="s">
        <v>4</v>
      </c>
      <c r="F6" s="32" t="s">
        <v>3</v>
      </c>
      <c r="G6" s="32" t="s">
        <v>5</v>
      </c>
      <c r="H6" s="3"/>
      <c r="I6" s="3"/>
      <c r="J6" s="3"/>
      <c r="K6" s="3"/>
      <c r="L6" s="3"/>
    </row>
    <row r="7" spans="1:12" x14ac:dyDescent="0.25">
      <c r="A7" s="2">
        <v>1</v>
      </c>
      <c r="B7" s="2">
        <v>2</v>
      </c>
      <c r="C7" s="2">
        <v>3</v>
      </c>
      <c r="D7" s="2">
        <v>6</v>
      </c>
      <c r="E7" s="2">
        <v>7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</row>
    <row r="8" spans="1:12" x14ac:dyDescent="0.25">
      <c r="A8" s="5">
        <v>1</v>
      </c>
      <c r="B8" s="4" t="s">
        <v>6</v>
      </c>
      <c r="C8" s="5" t="s">
        <v>7</v>
      </c>
      <c r="D8" s="16">
        <f>D9+D18+D15</f>
        <v>7360.0249999999996</v>
      </c>
      <c r="E8" s="16">
        <f>E9+E18</f>
        <v>9968.9499999999989</v>
      </c>
      <c r="F8" s="17">
        <f>F9+F18+F15</f>
        <v>8051.7999999999993</v>
      </c>
      <c r="G8" s="16">
        <f>G9+G18</f>
        <v>10523.9</v>
      </c>
      <c r="H8" s="16">
        <f>H9+H18</f>
        <v>10841.6</v>
      </c>
      <c r="I8" s="16">
        <f>I9+I18</f>
        <v>11261.221199999998</v>
      </c>
      <c r="J8" s="16">
        <f>J9+J18</f>
        <v>11698.015028799999</v>
      </c>
      <c r="K8" s="16">
        <f>K9+K18</f>
        <v>12152.685453907199</v>
      </c>
      <c r="L8" s="16">
        <f>L9+L18</f>
        <v>12625.865352272716</v>
      </c>
    </row>
    <row r="9" spans="1:12" x14ac:dyDescent="0.25">
      <c r="A9" s="2" t="s">
        <v>8</v>
      </c>
      <c r="B9" s="9" t="s">
        <v>9</v>
      </c>
      <c r="C9" s="2" t="s">
        <v>7</v>
      </c>
      <c r="D9" s="6">
        <f>D10+D14</f>
        <v>6945.8899999999994</v>
      </c>
      <c r="E9" s="10">
        <f>E10+E14+E15</f>
        <v>9781.1999999999989</v>
      </c>
      <c r="F9" s="7">
        <f>F10+F14</f>
        <v>7175.0999999999995</v>
      </c>
      <c r="G9" s="6">
        <f>G10+G14+G15</f>
        <v>10336.1</v>
      </c>
      <c r="H9" s="6">
        <f>H10+H14+H15</f>
        <v>10653.800000000001</v>
      </c>
      <c r="I9" s="6">
        <f>I10+I14+I15</f>
        <v>11073.421199999999</v>
      </c>
      <c r="J9" s="6">
        <f>J10+J14+J15</f>
        <v>11510.215028799999</v>
      </c>
      <c r="K9" s="6">
        <f>K10+K14+K15</f>
        <v>11964.8854539072</v>
      </c>
      <c r="L9" s="6">
        <f>L10+L14+L15-0.1</f>
        <v>12438.065352272717</v>
      </c>
    </row>
    <row r="10" spans="1:12" x14ac:dyDescent="0.25">
      <c r="A10" s="2" t="s">
        <v>10</v>
      </c>
      <c r="B10" s="11" t="s">
        <v>11</v>
      </c>
      <c r="C10" s="2" t="s">
        <v>7</v>
      </c>
      <c r="D10" s="7">
        <f>215.41+145.74+2666.47+818.61+2017.32-0.1</f>
        <v>5863.45</v>
      </c>
      <c r="E10" s="6">
        <v>7447.4</v>
      </c>
      <c r="F10" s="7">
        <f>5973.7+70.7</f>
        <v>6044.4</v>
      </c>
      <c r="G10" s="6">
        <v>7880.3</v>
      </c>
      <c r="H10" s="6">
        <v>8066.9</v>
      </c>
      <c r="I10" s="6">
        <f>H10*1.04</f>
        <v>8389.5759999999991</v>
      </c>
      <c r="J10" s="6">
        <f>I10*1.04</f>
        <v>8725.1590399999986</v>
      </c>
      <c r="K10" s="6">
        <f>J10*1.04</f>
        <v>9074.1654015999993</v>
      </c>
      <c r="L10" s="6">
        <f>K10*1.04</f>
        <v>9437.1320176640002</v>
      </c>
    </row>
    <row r="11" spans="1:12" x14ac:dyDescent="0.25">
      <c r="A11" s="2" t="s">
        <v>12</v>
      </c>
      <c r="B11" s="12" t="s">
        <v>13</v>
      </c>
      <c r="C11" s="2" t="s">
        <v>7</v>
      </c>
      <c r="D11" s="6"/>
      <c r="E11" s="6" t="s">
        <v>14</v>
      </c>
      <c r="F11" s="7"/>
      <c r="G11" s="6" t="s">
        <v>14</v>
      </c>
      <c r="H11" s="6" t="s">
        <v>14</v>
      </c>
      <c r="I11" s="6" t="s">
        <v>14</v>
      </c>
      <c r="J11" s="6" t="s">
        <v>14</v>
      </c>
      <c r="K11" s="6" t="s">
        <v>14</v>
      </c>
      <c r="L11" s="6" t="s">
        <v>14</v>
      </c>
    </row>
    <row r="12" spans="1:12" x14ac:dyDescent="0.25">
      <c r="A12" s="2" t="s">
        <v>15</v>
      </c>
      <c r="B12" s="12" t="s">
        <v>16</v>
      </c>
      <c r="C12" s="2" t="s">
        <v>7</v>
      </c>
      <c r="D12" s="6"/>
      <c r="E12" s="6" t="s">
        <v>14</v>
      </c>
      <c r="F12" s="7"/>
      <c r="G12" s="6" t="s">
        <v>14</v>
      </c>
      <c r="H12" s="6" t="s">
        <v>14</v>
      </c>
      <c r="I12" s="6" t="s">
        <v>14</v>
      </c>
      <c r="J12" s="6" t="s">
        <v>14</v>
      </c>
      <c r="K12" s="6" t="s">
        <v>14</v>
      </c>
      <c r="L12" s="6" t="s">
        <v>14</v>
      </c>
    </row>
    <row r="13" spans="1:12" x14ac:dyDescent="0.25">
      <c r="A13" s="2" t="s">
        <v>17</v>
      </c>
      <c r="B13" s="12" t="s">
        <v>18</v>
      </c>
      <c r="C13" s="2" t="s">
        <v>7</v>
      </c>
      <c r="D13" s="6"/>
      <c r="E13" s="6" t="s">
        <v>14</v>
      </c>
      <c r="F13" s="7"/>
      <c r="G13" s="6" t="s">
        <v>14</v>
      </c>
      <c r="H13" s="6" t="s">
        <v>14</v>
      </c>
      <c r="I13" s="6" t="s">
        <v>14</v>
      </c>
      <c r="J13" s="6" t="s">
        <v>14</v>
      </c>
      <c r="K13" s="6" t="s">
        <v>14</v>
      </c>
      <c r="L13" s="6" t="s">
        <v>14</v>
      </c>
    </row>
    <row r="14" spans="1:12" x14ac:dyDescent="0.25">
      <c r="A14" s="2" t="s">
        <v>19</v>
      </c>
      <c r="B14" s="11" t="s">
        <v>20</v>
      </c>
      <c r="C14" s="2" t="s">
        <v>7</v>
      </c>
      <c r="D14" s="7">
        <v>1082.44</v>
      </c>
      <c r="E14" s="6">
        <v>2021.5</v>
      </c>
      <c r="F14" s="7">
        <v>1130.7</v>
      </c>
      <c r="G14" s="6">
        <v>2110.4</v>
      </c>
      <c r="H14" s="6">
        <v>2203.3000000000002</v>
      </c>
      <c r="I14" s="6">
        <f>H14*1.044</f>
        <v>2300.2452000000003</v>
      </c>
      <c r="J14" s="6">
        <f>I14*1.044</f>
        <v>2401.4559888000003</v>
      </c>
      <c r="K14" s="6">
        <f>J14*1.044</f>
        <v>2507.1200523072002</v>
      </c>
      <c r="L14" s="6">
        <f>K14*1.044</f>
        <v>2617.4333346087174</v>
      </c>
    </row>
    <row r="15" spans="1:12" x14ac:dyDescent="0.25">
      <c r="A15" s="2" t="s">
        <v>21</v>
      </c>
      <c r="B15" s="11" t="s">
        <v>22</v>
      </c>
      <c r="C15" s="2" t="s">
        <v>7</v>
      </c>
      <c r="D15" s="7">
        <v>225</v>
      </c>
      <c r="E15" s="6">
        <v>312.3</v>
      </c>
      <c r="F15" s="7">
        <v>688.9</v>
      </c>
      <c r="G15" s="6">
        <v>345.4</v>
      </c>
      <c r="H15" s="6">
        <v>383.6</v>
      </c>
      <c r="I15" s="6">
        <f>H15</f>
        <v>383.6</v>
      </c>
      <c r="J15" s="6">
        <f>I15</f>
        <v>383.6</v>
      </c>
      <c r="K15" s="6">
        <f>J15</f>
        <v>383.6</v>
      </c>
      <c r="L15" s="6">
        <f>K15</f>
        <v>383.6</v>
      </c>
    </row>
    <row r="16" spans="1:12" x14ac:dyDescent="0.25">
      <c r="A16" s="2" t="s">
        <v>23</v>
      </c>
      <c r="B16" s="12" t="s">
        <v>24</v>
      </c>
      <c r="C16" s="2" t="s">
        <v>7</v>
      </c>
      <c r="D16" s="6"/>
      <c r="E16" s="6" t="s">
        <v>14</v>
      </c>
      <c r="F16" s="7"/>
      <c r="G16" s="6" t="s">
        <v>14</v>
      </c>
      <c r="H16" s="6" t="s">
        <v>14</v>
      </c>
      <c r="I16" s="6" t="s">
        <v>14</v>
      </c>
      <c r="J16" s="6" t="s">
        <v>14</v>
      </c>
      <c r="K16" s="6" t="s">
        <v>14</v>
      </c>
      <c r="L16" s="6" t="s">
        <v>14</v>
      </c>
    </row>
    <row r="17" spans="1:12" x14ac:dyDescent="0.25">
      <c r="A17" s="2" t="s">
        <v>25</v>
      </c>
      <c r="B17" s="12" t="s">
        <v>26</v>
      </c>
      <c r="C17" s="2" t="s">
        <v>7</v>
      </c>
      <c r="D17" s="6"/>
      <c r="E17" s="6" t="s">
        <v>14</v>
      </c>
      <c r="F17" s="7"/>
      <c r="G17" s="6" t="s">
        <v>14</v>
      </c>
      <c r="H17" s="6" t="s">
        <v>14</v>
      </c>
      <c r="I17" s="6" t="s">
        <v>14</v>
      </c>
      <c r="J17" s="6" t="s">
        <v>14</v>
      </c>
      <c r="K17" s="6" t="s">
        <v>14</v>
      </c>
      <c r="L17" s="6" t="s">
        <v>14</v>
      </c>
    </row>
    <row r="18" spans="1:12" x14ac:dyDescent="0.25">
      <c r="A18" s="2" t="s">
        <v>27</v>
      </c>
      <c r="B18" s="9" t="s">
        <v>28</v>
      </c>
      <c r="C18" s="2" t="s">
        <v>7</v>
      </c>
      <c r="D18" s="7">
        <v>189.13499999999999</v>
      </c>
      <c r="E18" s="6">
        <f>[1]прил2!BJ59</f>
        <v>187.75</v>
      </c>
      <c r="F18" s="7">
        <v>187.8</v>
      </c>
      <c r="G18" s="6">
        <f>[1]прил2!CD59</f>
        <v>187.8</v>
      </c>
      <c r="H18" s="6">
        <f>[1]прил2!CN59</f>
        <v>187.8</v>
      </c>
      <c r="I18" s="6">
        <f>H18</f>
        <v>187.8</v>
      </c>
      <c r="J18" s="6">
        <f>H18</f>
        <v>187.8</v>
      </c>
      <c r="K18" s="6">
        <f>J18</f>
        <v>187.8</v>
      </c>
      <c r="L18" s="6">
        <f>K18</f>
        <v>187.8</v>
      </c>
    </row>
    <row r="19" spans="1:12" x14ac:dyDescent="0.25">
      <c r="A19" s="2" t="s">
        <v>29</v>
      </c>
      <c r="B19" s="9" t="s">
        <v>30</v>
      </c>
      <c r="C19" s="2" t="s">
        <v>7</v>
      </c>
      <c r="D19" s="6"/>
      <c r="E19" s="6" t="s">
        <v>14</v>
      </c>
      <c r="F19" s="7"/>
      <c r="G19" s="6" t="s">
        <v>14</v>
      </c>
      <c r="H19" s="6" t="s">
        <v>14</v>
      </c>
      <c r="I19" s="6" t="s">
        <v>14</v>
      </c>
      <c r="J19" s="6" t="s">
        <v>14</v>
      </c>
      <c r="K19" s="6" t="s">
        <v>14</v>
      </c>
      <c r="L19" s="6" t="s">
        <v>14</v>
      </c>
    </row>
    <row r="20" spans="1:12" x14ac:dyDescent="0.25">
      <c r="A20" s="2" t="s">
        <v>31</v>
      </c>
      <c r="B20" s="11" t="s">
        <v>32</v>
      </c>
      <c r="C20" s="2" t="s">
        <v>7</v>
      </c>
      <c r="D20" s="6"/>
      <c r="E20" s="6" t="s">
        <v>14</v>
      </c>
      <c r="F20" s="7"/>
      <c r="G20" s="6" t="s">
        <v>14</v>
      </c>
      <c r="H20" s="6" t="s">
        <v>14</v>
      </c>
      <c r="I20" s="6" t="s">
        <v>14</v>
      </c>
      <c r="J20" s="6" t="s">
        <v>14</v>
      </c>
      <c r="K20" s="6" t="s">
        <v>14</v>
      </c>
      <c r="L20" s="6" t="s">
        <v>14</v>
      </c>
    </row>
    <row r="21" spans="1:12" ht="49.5" customHeight="1" x14ac:dyDescent="0.25">
      <c r="A21" s="2" t="s">
        <v>33</v>
      </c>
      <c r="B21" s="13" t="s">
        <v>34</v>
      </c>
      <c r="C21" s="2" t="s">
        <v>7</v>
      </c>
      <c r="D21" s="8"/>
      <c r="E21" s="8" t="s">
        <v>14</v>
      </c>
      <c r="F21" s="14"/>
      <c r="G21" s="8" t="s">
        <v>14</v>
      </c>
      <c r="H21" s="8" t="s">
        <v>14</v>
      </c>
      <c r="I21" s="8" t="s">
        <v>14</v>
      </c>
      <c r="J21" s="8" t="s">
        <v>14</v>
      </c>
      <c r="K21" s="8" t="s">
        <v>14</v>
      </c>
      <c r="L21" s="8" t="s">
        <v>14</v>
      </c>
    </row>
    <row r="22" spans="1:12" x14ac:dyDescent="0.25">
      <c r="A22" s="2" t="s">
        <v>35</v>
      </c>
      <c r="B22" s="11" t="s">
        <v>36</v>
      </c>
      <c r="C22" s="2" t="s">
        <v>37</v>
      </c>
      <c r="D22" s="8"/>
      <c r="E22" s="8" t="s">
        <v>14</v>
      </c>
      <c r="F22" s="14"/>
      <c r="G22" s="8" t="s">
        <v>14</v>
      </c>
      <c r="H22" s="8" t="s">
        <v>14</v>
      </c>
      <c r="I22" s="8" t="s">
        <v>14</v>
      </c>
      <c r="J22" s="8" t="s">
        <v>14</v>
      </c>
      <c r="K22" s="8" t="s">
        <v>14</v>
      </c>
      <c r="L22" s="8" t="s">
        <v>14</v>
      </c>
    </row>
    <row r="23" spans="1:12" x14ac:dyDescent="0.25">
      <c r="A23" s="5">
        <v>2</v>
      </c>
      <c r="B23" s="4" t="s">
        <v>38</v>
      </c>
      <c r="C23" s="2" t="s">
        <v>7</v>
      </c>
      <c r="D23" s="8"/>
      <c r="E23" s="8" t="s">
        <v>14</v>
      </c>
      <c r="F23" s="14"/>
      <c r="G23" s="8" t="s">
        <v>14</v>
      </c>
      <c r="H23" s="8" t="s">
        <v>14</v>
      </c>
      <c r="I23" s="8" t="s">
        <v>14</v>
      </c>
      <c r="J23" s="8" t="s">
        <v>14</v>
      </c>
      <c r="K23" s="8" t="s">
        <v>14</v>
      </c>
      <c r="L23" s="8" t="s">
        <v>14</v>
      </c>
    </row>
    <row r="24" spans="1:12" ht="33.75" customHeight="1" x14ac:dyDescent="0.25">
      <c r="A24" s="2" t="s">
        <v>39</v>
      </c>
      <c r="B24" s="15" t="s">
        <v>40</v>
      </c>
      <c r="C24" s="2"/>
      <c r="D24" s="8"/>
      <c r="E24" s="8" t="s">
        <v>14</v>
      </c>
      <c r="F24" s="14"/>
      <c r="G24" s="8" t="s">
        <v>14</v>
      </c>
      <c r="H24" s="8" t="s">
        <v>14</v>
      </c>
      <c r="I24" s="8" t="s">
        <v>14</v>
      </c>
      <c r="J24" s="8" t="s">
        <v>14</v>
      </c>
      <c r="K24" s="8" t="s">
        <v>14</v>
      </c>
      <c r="L24" s="8" t="s">
        <v>14</v>
      </c>
    </row>
    <row r="25" spans="1:12" ht="76.5" customHeight="1" x14ac:dyDescent="0.25">
      <c r="A25" s="2" t="s">
        <v>41</v>
      </c>
      <c r="B25" s="15" t="s">
        <v>42</v>
      </c>
      <c r="C25" s="2"/>
      <c r="D25" s="8"/>
      <c r="E25" s="8" t="s">
        <v>14</v>
      </c>
      <c r="F25" s="14"/>
      <c r="G25" s="8" t="s">
        <v>14</v>
      </c>
      <c r="H25" s="8" t="s">
        <v>14</v>
      </c>
      <c r="I25" s="8" t="s">
        <v>14</v>
      </c>
      <c r="J25" s="8" t="s">
        <v>14</v>
      </c>
      <c r="K25" s="8" t="s">
        <v>14</v>
      </c>
      <c r="L25" s="8" t="s">
        <v>14</v>
      </c>
    </row>
    <row r="26" spans="1:12" ht="33" customHeight="1" x14ac:dyDescent="0.25">
      <c r="A26" s="2" t="s">
        <v>43</v>
      </c>
      <c r="B26" s="15" t="s">
        <v>44</v>
      </c>
      <c r="C26" s="2"/>
      <c r="D26" s="8"/>
      <c r="E26" s="8" t="s">
        <v>14</v>
      </c>
      <c r="F26" s="14"/>
      <c r="G26" s="8" t="s">
        <v>14</v>
      </c>
      <c r="H26" s="8" t="s">
        <v>14</v>
      </c>
      <c r="I26" s="8" t="s">
        <v>14</v>
      </c>
      <c r="J26" s="8" t="s">
        <v>14</v>
      </c>
      <c r="K26" s="8" t="s">
        <v>14</v>
      </c>
      <c r="L26" s="8" t="s">
        <v>14</v>
      </c>
    </row>
    <row r="27" spans="1:12" ht="45" customHeight="1" x14ac:dyDescent="0.25">
      <c r="A27" s="2" t="s">
        <v>45</v>
      </c>
      <c r="B27" s="15" t="s">
        <v>46</v>
      </c>
      <c r="C27" s="2"/>
      <c r="D27" s="8"/>
      <c r="E27" s="8" t="s">
        <v>14</v>
      </c>
      <c r="F27" s="14"/>
      <c r="G27" s="8" t="s">
        <v>14</v>
      </c>
      <c r="H27" s="8" t="s">
        <v>14</v>
      </c>
      <c r="I27" s="8" t="s">
        <v>14</v>
      </c>
      <c r="J27" s="8" t="s">
        <v>14</v>
      </c>
      <c r="K27" s="8" t="s">
        <v>14</v>
      </c>
      <c r="L27" s="8" t="s">
        <v>14</v>
      </c>
    </row>
    <row r="28" spans="1:12" ht="29.25" customHeight="1" x14ac:dyDescent="0.25">
      <c r="A28" s="2" t="s">
        <v>47</v>
      </c>
      <c r="B28" s="15" t="s">
        <v>48</v>
      </c>
      <c r="C28" s="2"/>
      <c r="D28" s="8"/>
      <c r="E28" s="8" t="s">
        <v>14</v>
      </c>
      <c r="F28" s="14"/>
      <c r="G28" s="8" t="s">
        <v>14</v>
      </c>
      <c r="H28" s="8" t="s">
        <v>14</v>
      </c>
      <c r="I28" s="8" t="s">
        <v>14</v>
      </c>
      <c r="J28" s="8" t="s">
        <v>14</v>
      </c>
      <c r="K28" s="8" t="s">
        <v>14</v>
      </c>
      <c r="L28" s="8" t="s">
        <v>14</v>
      </c>
    </row>
    <row r="29" spans="1:12" ht="30" customHeight="1" x14ac:dyDescent="0.25">
      <c r="A29" s="2" t="s">
        <v>49</v>
      </c>
      <c r="B29" s="15" t="s">
        <v>50</v>
      </c>
      <c r="C29" s="2"/>
      <c r="D29" s="8"/>
      <c r="E29" s="8" t="s">
        <v>14</v>
      </c>
      <c r="F29" s="14"/>
      <c r="G29" s="8" t="s">
        <v>14</v>
      </c>
      <c r="H29" s="8" t="s">
        <v>14</v>
      </c>
      <c r="I29" s="8" t="s">
        <v>14</v>
      </c>
      <c r="J29" s="8" t="s">
        <v>14</v>
      </c>
      <c r="K29" s="8" t="s">
        <v>14</v>
      </c>
      <c r="L29" s="8" t="s">
        <v>14</v>
      </c>
    </row>
    <row r="30" spans="1:12" ht="18" customHeight="1" x14ac:dyDescent="0.25">
      <c r="A30" s="5">
        <v>3</v>
      </c>
      <c r="B30" s="4" t="s">
        <v>51</v>
      </c>
      <c r="C30" s="2" t="s">
        <v>7</v>
      </c>
      <c r="D30" s="16">
        <f>D8</f>
        <v>7360.0249999999996</v>
      </c>
      <c r="E30" s="16">
        <f>E8</f>
        <v>9968.9499999999989</v>
      </c>
      <c r="F30" s="17">
        <f>F8</f>
        <v>8051.7999999999993</v>
      </c>
      <c r="G30" s="16">
        <f>G8</f>
        <v>10523.9</v>
      </c>
      <c r="H30" s="16">
        <f>H8</f>
        <v>10841.6</v>
      </c>
      <c r="I30" s="16">
        <f>I8</f>
        <v>11261.221199999998</v>
      </c>
      <c r="J30" s="16">
        <f>J8</f>
        <v>11698.015028799999</v>
      </c>
      <c r="K30" s="16">
        <f>K8</f>
        <v>12152.685453907199</v>
      </c>
      <c r="L30" s="16">
        <f>L8</f>
        <v>12625.865352272716</v>
      </c>
    </row>
    <row r="31" spans="1:12" ht="15" customHeight="1" x14ac:dyDescent="0.25">
      <c r="A31" s="5">
        <v>4</v>
      </c>
      <c r="B31" s="18" t="s">
        <v>52</v>
      </c>
      <c r="C31" s="5" t="s">
        <v>53</v>
      </c>
      <c r="D31" s="19">
        <f>D30/D32/1000</f>
        <v>15.187835328105653</v>
      </c>
      <c r="E31" s="19">
        <f>E30/E32/1000</f>
        <v>22.158638778368044</v>
      </c>
      <c r="F31" s="20">
        <f>F30/F32/1000</f>
        <v>16.615352868345028</v>
      </c>
      <c r="G31" s="19">
        <f>G30/G32/1000</f>
        <v>23.392162528618105</v>
      </c>
      <c r="H31" s="19">
        <f>H30/H32/1000</f>
        <v>24.098335148591879</v>
      </c>
      <c r="I31" s="19">
        <f>I30/I32/1000</f>
        <v>25.031054702260548</v>
      </c>
      <c r="J31" s="19">
        <f>J30/J32/1000</f>
        <v>26.001944983884947</v>
      </c>
      <c r="K31" s="19">
        <f>K30/K32/1000</f>
        <v>27.01257074819889</v>
      </c>
      <c r="L31" s="19">
        <f>L30/L32/1000</f>
        <v>28.064338732296154</v>
      </c>
    </row>
    <row r="32" spans="1:12" ht="15" customHeight="1" x14ac:dyDescent="0.25">
      <c r="A32" s="5">
        <v>5</v>
      </c>
      <c r="B32" s="18" t="s">
        <v>54</v>
      </c>
      <c r="C32" s="5" t="s">
        <v>55</v>
      </c>
      <c r="D32" s="21">
        <v>0.48459999999999998</v>
      </c>
      <c r="E32" s="22">
        <v>0.44989000000000001</v>
      </c>
      <c r="F32" s="21">
        <v>0.48459999999999998</v>
      </c>
      <c r="G32" s="22">
        <f>E32</f>
        <v>0.44989000000000001</v>
      </c>
      <c r="H32" s="22">
        <f>E32</f>
        <v>0.44989000000000001</v>
      </c>
      <c r="I32" s="22">
        <f>H32</f>
        <v>0.44989000000000001</v>
      </c>
      <c r="J32" s="22">
        <f>I32</f>
        <v>0.44989000000000001</v>
      </c>
      <c r="K32" s="22">
        <f>J32</f>
        <v>0.44989000000000001</v>
      </c>
      <c r="L32" s="22">
        <f>K32</f>
        <v>0.44989000000000001</v>
      </c>
    </row>
    <row r="33" spans="1:12" x14ac:dyDescent="0.25">
      <c r="A33" s="2">
        <v>6</v>
      </c>
      <c r="B33" s="23" t="s">
        <v>56</v>
      </c>
      <c r="C33" s="2" t="s">
        <v>37</v>
      </c>
      <c r="D33" s="24"/>
      <c r="E33" s="24"/>
      <c r="F33" s="24">
        <f>F31/D31*100</f>
        <v>109.39908492158656</v>
      </c>
      <c r="G33" s="24">
        <f>G31/E31*100</f>
        <v>105.56678486701207</v>
      </c>
      <c r="H33" s="24">
        <f>H31/G31*100</f>
        <v>103.01884282442822</v>
      </c>
      <c r="I33" s="24">
        <f>I31/H31*100</f>
        <v>103.87047299291613</v>
      </c>
      <c r="J33" s="24">
        <f>J31/I31*100</f>
        <v>103.8787429981395</v>
      </c>
      <c r="K33" s="24">
        <f>K31/J31*100</f>
        <v>103.88673141543947</v>
      </c>
      <c r="L33" s="24">
        <f>L31/K31*100</f>
        <v>103.89362417187706</v>
      </c>
    </row>
    <row r="34" spans="1:12" x14ac:dyDescent="0.25">
      <c r="A34" s="27"/>
      <c r="B34" s="1"/>
      <c r="C34" s="1"/>
      <c r="D34" s="1"/>
      <c r="E34" s="1"/>
      <c r="F34" s="1"/>
      <c r="G34" s="1"/>
      <c r="H34" s="1"/>
      <c r="I34" s="27"/>
      <c r="J34" s="27"/>
      <c r="K34" s="27"/>
      <c r="L34" s="27"/>
    </row>
    <row r="35" spans="1:12" x14ac:dyDescent="0.25">
      <c r="A35" s="26"/>
      <c r="B35" s="25"/>
      <c r="C35" s="25"/>
      <c r="D35" s="25"/>
      <c r="E35" s="25"/>
      <c r="F35" s="25"/>
      <c r="G35" s="25"/>
      <c r="H35" s="25"/>
      <c r="I35" s="27"/>
      <c r="J35" s="27"/>
      <c r="K35" s="27"/>
      <c r="L35" s="27"/>
    </row>
    <row r="36" spans="1:12" x14ac:dyDescent="0.25">
      <c r="A36" s="26"/>
      <c r="B36" s="26"/>
      <c r="C36" s="25"/>
      <c r="D36" s="25"/>
      <c r="E36" s="25"/>
      <c r="F36" s="25"/>
      <c r="G36" s="25"/>
      <c r="H36" s="25"/>
      <c r="I36" s="27"/>
      <c r="J36" s="27"/>
      <c r="K36" s="27"/>
      <c r="L36" s="27"/>
    </row>
  </sheetData>
  <mergeCells count="3">
    <mergeCell ref="B2:I2"/>
    <mergeCell ref="D5:E5"/>
    <mergeCell ref="F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2018-04-25T11:11:06Z</dcterms:modified>
</cp:coreProperties>
</file>